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wmf" ContentType="image/x-wmf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390" yWindow="15" windowWidth="11340" windowHeight="3135"/>
  </bookViews>
  <sheets>
    <sheet name="Revenue" sheetId="1" r:id="rId1"/>
    <sheet name="Analysis" sheetId="2" r:id="rId2"/>
    <sheet name="Forecast" sheetId="3" r:id="rId3"/>
    <sheet name="New Product" sheetId="4" r:id="rId4"/>
  </sheets>
  <definedNames>
    <definedName name="solver_cvg" localSheetId="3" hidden="1">0.0001</definedName>
    <definedName name="solver_drv" localSheetId="3" hidden="1">1</definedName>
    <definedName name="solver_est" localSheetId="3" hidden="1">1</definedName>
    <definedName name="solver_itr" localSheetId="3" hidden="1">100</definedName>
    <definedName name="solver_lhs1" localSheetId="3" hidden="1">'New Product'!$B$15</definedName>
    <definedName name="solver_lhs2" localSheetId="3" hidden="1">'New Product'!$B$15</definedName>
    <definedName name="solver_lhs3" localSheetId="3" hidden="1">'New Product'!$C$18</definedName>
    <definedName name="solver_lhs4" localSheetId="3" hidden="1">'New Product'!$C$18</definedName>
    <definedName name="solver_lin" localSheetId="3" hidden="1">2</definedName>
    <definedName name="solver_neg" localSheetId="3" hidden="1">2</definedName>
    <definedName name="solver_num" localSheetId="3" hidden="1">0</definedName>
    <definedName name="solver_nwt" localSheetId="3" hidden="1">1</definedName>
    <definedName name="solver_pre" localSheetId="3" hidden="1">0.000001</definedName>
    <definedName name="solver_rel1" localSheetId="3" hidden="1">3</definedName>
    <definedName name="solver_rel2" localSheetId="3" hidden="1">1</definedName>
    <definedName name="solver_rel3" localSheetId="3" hidden="1">3</definedName>
    <definedName name="solver_rel4" localSheetId="3" hidden="1">1</definedName>
    <definedName name="solver_rhs1" localSheetId="3" hidden="1">3.75</definedName>
    <definedName name="solver_rhs2" localSheetId="3" hidden="1">4.25</definedName>
    <definedName name="solver_rhs3" localSheetId="3" hidden="1">0.5</definedName>
    <definedName name="solver_rhs4" localSheetId="3" hidden="1">0.75</definedName>
    <definedName name="solver_scl" localSheetId="3" hidden="1">2</definedName>
    <definedName name="solver_sho" localSheetId="3" hidden="1">2</definedName>
    <definedName name="solver_tim" localSheetId="3" hidden="1">100</definedName>
    <definedName name="solver_tol" localSheetId="3" hidden="1">0.05</definedName>
    <definedName name="solver_typ" localSheetId="3" hidden="1">1</definedName>
    <definedName name="solver_val" localSheetId="3" hidden="1">0</definedName>
  </definedNames>
  <calcPr calcId="124519"/>
</workbook>
</file>

<file path=xl/calcChain.xml><?xml version="1.0" encoding="utf-8"?>
<calcChain xmlns="http://schemas.openxmlformats.org/spreadsheetml/2006/main">
  <c r="B12" i="4"/>
  <c r="B13"/>
  <c r="E12"/>
  <c r="E13" s="1"/>
  <c r="D12"/>
  <c r="D13" s="1"/>
  <c r="F27" i="3"/>
  <c r="G27"/>
  <c r="H27"/>
  <c r="I27"/>
  <c r="C27"/>
  <c r="D27"/>
  <c r="E27"/>
  <c r="B27"/>
  <c r="C26"/>
  <c r="D26"/>
  <c r="E26"/>
  <c r="F26"/>
  <c r="G26"/>
  <c r="H26"/>
  <c r="I26"/>
  <c r="B26"/>
  <c r="H76" i="1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13"/>
  <c r="H14"/>
  <c r="H15"/>
  <c r="H16"/>
  <c r="H17"/>
  <c r="H18"/>
  <c r="H19"/>
  <c r="H20"/>
  <c r="H21"/>
  <c r="H22"/>
  <c r="H23"/>
  <c r="H24"/>
  <c r="H25"/>
  <c r="H26"/>
  <c r="H27"/>
  <c r="H28"/>
  <c r="B18" i="4" l="1"/>
  <c r="B16"/>
  <c r="B17"/>
  <c r="B19" l="1"/>
</calcChain>
</file>

<file path=xl/sharedStrings.xml><?xml version="1.0" encoding="utf-8"?>
<sst xmlns="http://schemas.openxmlformats.org/spreadsheetml/2006/main" count="182" uniqueCount="68">
  <si>
    <t>Sales</t>
  </si>
  <si>
    <t>Coupons</t>
  </si>
  <si>
    <t>Ingredients</t>
  </si>
  <si>
    <t>Labor</t>
  </si>
  <si>
    <t>Net Profit</t>
  </si>
  <si>
    <t>Bend, OR</t>
  </si>
  <si>
    <t>Eugene, OR</t>
  </si>
  <si>
    <t>Larkspur 1, CA</t>
  </si>
  <si>
    <t>Larkspur 2, CA</t>
  </si>
  <si>
    <t>Olympia, WA</t>
  </si>
  <si>
    <t>Portland 1, OR</t>
  </si>
  <si>
    <t>Portland 2, OR</t>
  </si>
  <si>
    <t>Redmond, WA</t>
  </si>
  <si>
    <t>Salem, OR</t>
  </si>
  <si>
    <t>San Bernardino, CA</t>
  </si>
  <si>
    <t>San Diego, CA</t>
  </si>
  <si>
    <t>San Francisco, CA</t>
  </si>
  <si>
    <t>Seattle 1, WA</t>
  </si>
  <si>
    <t>Seattle 2, WA</t>
  </si>
  <si>
    <t>Spokane, WA</t>
  </si>
  <si>
    <t>Three Sisters, OR</t>
  </si>
  <si>
    <t>Sales Revenue by City</t>
  </si>
  <si>
    <t>Qtr</t>
  </si>
  <si>
    <t>City</t>
  </si>
  <si>
    <t>Grand Total</t>
  </si>
  <si>
    <t>Qtr 1</t>
  </si>
  <si>
    <t>Qtr 2</t>
  </si>
  <si>
    <t>Qtr 3</t>
  </si>
  <si>
    <t>Qtr 4</t>
  </si>
  <si>
    <t>Average</t>
  </si>
  <si>
    <t>State</t>
  </si>
  <si>
    <t>OR</t>
  </si>
  <si>
    <t>CA</t>
  </si>
  <si>
    <t>WA</t>
  </si>
  <si>
    <t>Bend</t>
  </si>
  <si>
    <t>Eugene</t>
  </si>
  <si>
    <t>Larkspur 1</t>
  </si>
  <si>
    <t>Larkspur 2</t>
  </si>
  <si>
    <t>Olympia</t>
  </si>
  <si>
    <t>Portland 1</t>
  </si>
  <si>
    <t>Portland 2</t>
  </si>
  <si>
    <t>Salem</t>
  </si>
  <si>
    <t>San Bernardino</t>
  </si>
  <si>
    <t>San Diego</t>
  </si>
  <si>
    <t>San Francisco</t>
  </si>
  <si>
    <t>Seattle 1</t>
  </si>
  <si>
    <t>Seattle 2</t>
  </si>
  <si>
    <t>Spokane</t>
  </si>
  <si>
    <t>Three Sisters</t>
  </si>
  <si>
    <t>Redmond</t>
  </si>
  <si>
    <t>ingredient cost</t>
  </si>
  <si>
    <t>Labor cost</t>
  </si>
  <si>
    <t>Analysis of Possible Profits from New Tomato Basil Foccacia</t>
  </si>
  <si>
    <t>No. can make in one hour</t>
  </si>
  <si>
    <t>Total cost</t>
  </si>
  <si>
    <t>Percent who liked item</t>
  </si>
  <si>
    <t>High</t>
  </si>
  <si>
    <t>Low</t>
  </si>
  <si>
    <t>Weekly customers</t>
  </si>
  <si>
    <t>Customers who might buy</t>
  </si>
  <si>
    <t>Estimate of likely sales</t>
  </si>
  <si>
    <t>Price point</t>
  </si>
  <si>
    <t>Weekly revenues</t>
  </si>
  <si>
    <t>Minus cost</t>
  </si>
  <si>
    <t>Weekly profit</t>
  </si>
  <si>
    <t>Minus coupons</t>
  </si>
  <si>
    <t>Actual Sales</t>
  </si>
  <si>
    <t>Predicted Sales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</si>
</sst>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color theme="0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8"/>
      <color indexed="9"/>
      <name val="Gill Sans MT"/>
      <family val="2"/>
      <scheme val="major"/>
    </font>
    <font>
      <sz val="10"/>
      <color indexed="9"/>
      <name val="Gill Sans MT"/>
      <family val="2"/>
      <scheme val="major"/>
    </font>
    <font>
      <sz val="10"/>
      <name val="Gill Sans MT"/>
      <family val="2"/>
      <scheme val="major"/>
    </font>
    <font>
      <sz val="11"/>
      <color theme="0"/>
      <name val="Gill Sans MT"/>
      <family val="2"/>
      <scheme val="major"/>
    </font>
    <font>
      <sz val="11"/>
      <color theme="1"/>
      <name val="Gill Sans MT"/>
      <family val="2"/>
      <scheme val="major"/>
    </font>
    <font>
      <sz val="12"/>
      <color indexed="9"/>
      <name val="Gill Sans M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7"/>
      </patternFill>
    </fill>
  </fills>
  <borders count="2">
    <border>
      <left/>
      <right/>
      <top/>
      <bottom/>
      <diagonal/>
    </border>
    <border>
      <left/>
      <right style="thick">
        <color indexed="16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3" fillId="4" borderId="0" applyNumberFormat="0" applyBorder="0" applyAlignment="0" applyProtection="0"/>
  </cellStyleXfs>
  <cellXfs count="26">
    <xf numFmtId="0" fontId="0" fillId="0" borderId="0" xfId="0"/>
    <xf numFmtId="0" fontId="3" fillId="4" borderId="0" xfId="3"/>
    <xf numFmtId="164" fontId="3" fillId="4" borderId="0" xfId="3" applyNumberFormat="1"/>
    <xf numFmtId="0" fontId="4" fillId="3" borderId="0" xfId="2"/>
    <xf numFmtId="164" fontId="4" fillId="3" borderId="0" xfId="2" applyNumberFormat="1"/>
    <xf numFmtId="0" fontId="5" fillId="2" borderId="0" xfId="0" applyFont="1" applyFill="1"/>
    <xf numFmtId="0" fontId="6" fillId="2" borderId="0" xfId="0" applyFont="1" applyFill="1"/>
    <xf numFmtId="0" fontId="7" fillId="0" borderId="0" xfId="0" applyFont="1"/>
    <xf numFmtId="0" fontId="8" fillId="4" borderId="0" xfId="3" applyFont="1"/>
    <xf numFmtId="0" fontId="9" fillId="3" borderId="0" xfId="2" applyFont="1"/>
    <xf numFmtId="165" fontId="9" fillId="3" borderId="0" xfId="2" applyNumberFormat="1" applyFont="1"/>
    <xf numFmtId="164" fontId="9" fillId="3" borderId="0" xfId="2" applyNumberFormat="1" applyFont="1"/>
    <xf numFmtId="164" fontId="8" fillId="4" borderId="0" xfId="3" applyNumberFormat="1" applyFont="1"/>
    <xf numFmtId="0" fontId="3" fillId="4" borderId="0" xfId="3" applyAlignment="1">
      <alignment horizontal="center"/>
    </xf>
    <xf numFmtId="0" fontId="3" fillId="4" borderId="1" xfId="3" applyBorder="1" applyAlignment="1">
      <alignment horizontal="center"/>
    </xf>
    <xf numFmtId="164" fontId="3" fillId="4" borderId="1" xfId="3" applyNumberFormat="1" applyBorder="1"/>
    <xf numFmtId="164" fontId="4" fillId="3" borderId="1" xfId="2" applyNumberFormat="1" applyBorder="1"/>
    <xf numFmtId="0" fontId="10" fillId="2" borderId="0" xfId="0" applyFont="1" applyFill="1" applyAlignment="1"/>
    <xf numFmtId="0" fontId="5" fillId="2" borderId="0" xfId="0" applyFont="1" applyFill="1" applyAlignment="1"/>
    <xf numFmtId="0" fontId="8" fillId="4" borderId="0" xfId="3" applyFont="1" applyAlignment="1">
      <alignment horizontal="center"/>
    </xf>
    <xf numFmtId="44" fontId="9" fillId="3" borderId="0" xfId="2" applyNumberFormat="1" applyFont="1"/>
    <xf numFmtId="0" fontId="8" fillId="4" borderId="0" xfId="3" applyFont="1" applyAlignment="1">
      <alignment horizontal="right"/>
    </xf>
    <xf numFmtId="9" fontId="9" fillId="3" borderId="0" xfId="2" applyNumberFormat="1" applyFont="1"/>
    <xf numFmtId="164" fontId="7" fillId="0" borderId="0" xfId="1" applyNumberFormat="1" applyFont="1"/>
    <xf numFmtId="164" fontId="7" fillId="0" borderId="0" xfId="0" applyNumberFormat="1" applyFont="1"/>
    <xf numFmtId="0" fontId="5" fillId="2" borderId="0" xfId="0" applyFont="1" applyFill="1" applyAlignment="1">
      <alignment horizontal="center"/>
    </xf>
  </cellXfs>
  <cellStyles count="4">
    <cellStyle name="20% - Accent2" xfId="2" builtinId="34"/>
    <cellStyle name="Accent4" xfId="3" builtinId="41"/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w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485775</xdr:colOff>
      <xdr:row>8</xdr:row>
      <xdr:rowOff>142875</xdr:rowOff>
    </xdr:to>
    <xdr:grpSp>
      <xdr:nvGrpSpPr>
        <xdr:cNvPr id="1025" name="Group 1"/>
        <xdr:cNvGrpSpPr>
          <a:grpSpLocks/>
        </xdr:cNvGrpSpPr>
      </xdr:nvGrpSpPr>
      <xdr:grpSpPr bwMode="auto">
        <a:xfrm>
          <a:off x="0" y="19050"/>
          <a:ext cx="1905000" cy="1647825"/>
          <a:chOff x="0" y="0"/>
          <a:chExt cx="261" cy="181"/>
        </a:xfrm>
      </xdr:grpSpPr>
      <xdr:pic>
        <xdr:nvPicPr>
          <xdr:cNvPr id="1026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1027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1028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419100</xdr:colOff>
      <xdr:row>6</xdr:row>
      <xdr:rowOff>95250</xdr:rowOff>
    </xdr:to>
    <xdr:grpSp>
      <xdr:nvGrpSpPr>
        <xdr:cNvPr id="2050" name="Group 2"/>
        <xdr:cNvGrpSpPr>
          <a:grpSpLocks/>
        </xdr:cNvGrpSpPr>
      </xdr:nvGrpSpPr>
      <xdr:grpSpPr bwMode="auto">
        <a:xfrm>
          <a:off x="0" y="19050"/>
          <a:ext cx="1343025" cy="1219200"/>
          <a:chOff x="0" y="0"/>
          <a:chExt cx="261" cy="181"/>
        </a:xfrm>
      </xdr:grpSpPr>
      <xdr:pic>
        <xdr:nvPicPr>
          <xdr:cNvPr id="2051" name="Picture 3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2052" name="Picture 4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2053" name="Text Box 5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419100</xdr:colOff>
      <xdr:row>6</xdr:row>
      <xdr:rowOff>247650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19050"/>
          <a:ext cx="1657350" cy="1371600"/>
          <a:chOff x="0" y="0"/>
          <a:chExt cx="261" cy="181"/>
        </a:xfrm>
      </xdr:grpSpPr>
      <xdr:pic>
        <xdr:nvPicPr>
          <xdr:cNvPr id="3074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3075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1</xdr:col>
      <xdr:colOff>419100</xdr:colOff>
      <xdr:row>6</xdr:row>
      <xdr:rowOff>247650</xdr:rowOff>
    </xdr:to>
    <xdr:grpSp>
      <xdr:nvGrpSpPr>
        <xdr:cNvPr id="4097" name="Group 1"/>
        <xdr:cNvGrpSpPr>
          <a:grpSpLocks/>
        </xdr:cNvGrpSpPr>
      </xdr:nvGrpSpPr>
      <xdr:grpSpPr bwMode="auto">
        <a:xfrm>
          <a:off x="0" y="19050"/>
          <a:ext cx="2114550" cy="1371600"/>
          <a:chOff x="0" y="0"/>
          <a:chExt cx="261" cy="181"/>
        </a:xfrm>
      </xdr:grpSpPr>
      <xdr:pic>
        <xdr:nvPicPr>
          <xdr:cNvPr id="4098" name="Picture 2" descr="rvhpiiyg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0" y="0"/>
            <a:ext cx="261" cy="181"/>
          </a:xfrm>
          <a:prstGeom prst="rect">
            <a:avLst/>
          </a:prstGeom>
          <a:noFill/>
        </xdr:spPr>
      </xdr:pic>
      <xdr:pic>
        <xdr:nvPicPr>
          <xdr:cNvPr id="4099" name="Picture 3" descr="v1_2lezy[1]"/>
          <xdr:cNvPicPr>
            <a:picLocks noChangeAspect="1" noChangeArrowheads="1"/>
          </xdr:cNvPicPr>
        </xdr:nvPicPr>
        <xdr:blipFill>
          <a:blip xmlns:r="http://schemas.openxmlformats.org/officeDocument/2006/relationships" r:embed="rId2"/>
          <a:srcRect/>
          <a:stretch>
            <a:fillRect/>
          </a:stretch>
        </xdr:blipFill>
        <xdr:spPr bwMode="auto">
          <a:xfrm>
            <a:off x="13" y="14"/>
            <a:ext cx="184" cy="132"/>
          </a:xfrm>
          <a:prstGeom prst="rect">
            <a:avLst/>
          </a:prstGeom>
          <a:noFill/>
        </xdr:spPr>
      </xdr:pic>
      <xdr:sp macro="" textlink="">
        <xdr:nvSpPr>
          <xdr:cNvPr id="4100" name="Text Box 4"/>
          <xdr:cNvSpPr txBox="1">
            <a:spLocks noChangeArrowheads="1"/>
          </xdr:cNvSpPr>
        </xdr:nvSpPr>
        <xdr:spPr bwMode="auto">
          <a:xfrm>
            <a:off x="35" y="145"/>
            <a:ext cx="218" cy="26"/>
          </a:xfrm>
          <a:prstGeom prst="rect">
            <a:avLst/>
          </a:prstGeom>
          <a:noFill/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0" i="0" strike="noStrike">
                <a:solidFill>
                  <a:srgbClr val="FFFFFF"/>
                </a:solidFill>
                <a:latin typeface="Arial"/>
                <a:cs typeface="Arial"/>
              </a:rPr>
              <a:t>Whole Grains Bread ® </a:t>
            </a:r>
            <a:endParaRPr lang="en-US" sz="10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l" rtl="1">
              <a:defRPr sz="1000"/>
            </a:pPr>
            <a:r>
              <a:rPr lang="en-US" sz="1000" b="0" i="0" strike="noStrike">
                <a:solidFill>
                  <a:srgbClr val="000000"/>
                </a:solidFill>
                <a:latin typeface="Arial"/>
                <a:cs typeface="Arial"/>
              </a:rPr>
              <a:t>Whole Grains Bread</a:t>
            </a:r>
          </a:p>
        </xdr:txBody>
      </xdr:sp>
    </xdr:grpSp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olstic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Solstice">
      <a:maj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Gill Sans MT"/>
        <a:ea typeface=""/>
        <a:cs typeface=""/>
        <a:font script="Grek" typeface="Corbel"/>
        <a:font script="Cyrl" typeface="Corbel"/>
        <a:font script="Jpan" typeface="HGｺﾞｼｯｸE"/>
        <a:font script="Hang" typeface="HY엽서L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olstice">
      <a:fillStyleLst>
        <a:solidFill>
          <a:schemeClr val="phClr"/>
        </a:solidFill>
        <a:gradFill rotWithShape="1">
          <a:gsLst>
            <a:gs pos="0">
              <a:schemeClr val="phClr">
                <a:tint val="35000"/>
                <a:satMod val="253000"/>
              </a:schemeClr>
            </a:gs>
            <a:gs pos="50000">
              <a:schemeClr val="phClr">
                <a:tint val="42000"/>
                <a:satMod val="255000"/>
              </a:schemeClr>
            </a:gs>
            <a:gs pos="97000">
              <a:schemeClr val="phClr">
                <a:tint val="53000"/>
                <a:satMod val="260000"/>
              </a:schemeClr>
            </a:gs>
            <a:gs pos="100000">
              <a:schemeClr val="phClr">
                <a:tint val="56000"/>
                <a:satMod val="275000"/>
              </a:schemeClr>
            </a:gs>
          </a:gsLst>
          <a:path path="circle">
            <a:fillToRect l="50000" t="50000" r="50000" b="50000"/>
          </a:path>
        </a:gradFill>
        <a:gradFill rotWithShape="1">
          <a:gsLst>
            <a:gs pos="0">
              <a:schemeClr val="phClr">
                <a:tint val="92000"/>
                <a:satMod val="170000"/>
              </a:schemeClr>
            </a:gs>
            <a:gs pos="15000">
              <a:schemeClr val="phClr">
                <a:tint val="92000"/>
                <a:shade val="99000"/>
                <a:satMod val="170000"/>
              </a:schemeClr>
            </a:gs>
            <a:gs pos="62000">
              <a:schemeClr val="phClr">
                <a:tint val="96000"/>
                <a:shade val="80000"/>
                <a:satMod val="170000"/>
              </a:schemeClr>
            </a:gs>
            <a:gs pos="97000">
              <a:schemeClr val="phClr">
                <a:tint val="98000"/>
                <a:shade val="63000"/>
                <a:satMod val="170000"/>
              </a:schemeClr>
            </a:gs>
            <a:gs pos="100000">
              <a:schemeClr val="phClr">
                <a:shade val="62000"/>
                <a:satMod val="170000"/>
              </a:schemeClr>
            </a:gs>
          </a:gsLst>
          <a:path path="circle">
            <a:fillToRect l="50000" t="50000" r="50000" b="5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8700000"/>
            </a:lightRig>
          </a:scene3d>
          <a:sp3d contourW="12700">
            <a:bevelT w="0" h="0"/>
            <a:contourClr>
              <a:schemeClr val="phClr">
                <a:shade val="80000"/>
              </a:schemeClr>
            </a:contourClr>
          </a:sp3d>
        </a:effectStyle>
        <a:effectStyle>
          <a:effectLst>
            <a:outerShdw blurRad="63500" dist="254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brightRoom" dir="tl">
              <a:rot lat="0" lon="0" rev="5400000"/>
            </a:lightRig>
          </a:scene3d>
          <a:sp3d contourW="12700">
            <a:bevelT w="25400" h="50800" prst="angle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60000"/>
                <a:satMod val="355000"/>
              </a:schemeClr>
            </a:gs>
            <a:gs pos="40000">
              <a:schemeClr val="phClr">
                <a:tint val="85000"/>
                <a:satMod val="320000"/>
              </a:schemeClr>
            </a:gs>
            <a:gs pos="100000">
              <a:schemeClr val="phClr">
                <a:shade val="55000"/>
                <a:satMod val="300000"/>
              </a:schemeClr>
            </a:gs>
          </a:gsLst>
          <a:path path="circle">
            <a:fillToRect l="-24500" t="-20000" r="124500" b="120000"/>
          </a:path>
        </a:gradFill>
        <a:blipFill>
          <a:blip xmlns:r="http://schemas.openxmlformats.org/officeDocument/2006/relationships" r:embed="rId1">
            <a:duotone>
              <a:schemeClr val="phClr">
                <a:shade val="9000"/>
                <a:satMod val="300000"/>
              </a:schemeClr>
              <a:schemeClr val="phClr">
                <a:tint val="90000"/>
                <a:satMod val="225000"/>
              </a:schemeClr>
            </a:duotone>
          </a:blip>
          <a:tile tx="0" ty="0" sx="90000" sy="90000" flip="xy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H76"/>
  <sheetViews>
    <sheetView tabSelected="1" workbookViewId="0">
      <selection activeCell="C13" sqref="C13"/>
    </sheetView>
  </sheetViews>
  <sheetFormatPr defaultRowHeight="15"/>
  <cols>
    <col min="1" max="1" width="9.140625" style="7"/>
    <col min="2" max="2" width="14.42578125" style="7" bestFit="1" customWidth="1"/>
    <col min="3" max="3" width="5" style="7" customWidth="1"/>
    <col min="4" max="4" width="12.28515625" style="7" bestFit="1" customWidth="1"/>
    <col min="5" max="5" width="11.28515625" style="7" bestFit="1" customWidth="1"/>
    <col min="6" max="7" width="11.7109375" style="7" bestFit="1" customWidth="1"/>
    <col min="8" max="8" width="12.28515625" style="7" bestFit="1" customWidth="1"/>
    <col min="9" max="16384" width="9.140625" style="7"/>
  </cols>
  <sheetData>
    <row r="11" spans="1:8" ht="27.75">
      <c r="A11" s="5" t="s">
        <v>21</v>
      </c>
      <c r="B11" s="6"/>
      <c r="C11" s="6"/>
      <c r="D11" s="6"/>
      <c r="E11" s="6"/>
      <c r="F11" s="6"/>
      <c r="G11" s="6"/>
      <c r="H11" s="6"/>
    </row>
    <row r="12" spans="1:8" ht="17.25">
      <c r="A12" s="8" t="s">
        <v>30</v>
      </c>
      <c r="B12" s="8" t="s">
        <v>23</v>
      </c>
      <c r="C12" s="9" t="s">
        <v>22</v>
      </c>
      <c r="D12" s="9" t="s">
        <v>0</v>
      </c>
      <c r="E12" s="9" t="s">
        <v>1</v>
      </c>
      <c r="F12" s="9" t="s">
        <v>2</v>
      </c>
      <c r="G12" s="9" t="s">
        <v>3</v>
      </c>
      <c r="H12" s="8" t="s">
        <v>4</v>
      </c>
    </row>
    <row r="13" spans="1:8" ht="17.25">
      <c r="A13" s="8" t="s">
        <v>31</v>
      </c>
      <c r="B13" s="8" t="s">
        <v>34</v>
      </c>
      <c r="C13" s="10">
        <v>1</v>
      </c>
      <c r="D13" s="11">
        <v>261200.17</v>
      </c>
      <c r="E13" s="11">
        <v>46909.044000000002</v>
      </c>
      <c r="F13" s="11">
        <v>22311.44447532</v>
      </c>
      <c r="G13" s="11">
        <v>24814.016149999999</v>
      </c>
      <c r="H13" s="12">
        <f>D13-E13-F13-G13</f>
        <v>167165.66537468001</v>
      </c>
    </row>
    <row r="14" spans="1:8" ht="17.25">
      <c r="A14" s="8" t="s">
        <v>31</v>
      </c>
      <c r="B14" s="8" t="s">
        <v>35</v>
      </c>
      <c r="C14" s="10">
        <v>1</v>
      </c>
      <c r="D14" s="11">
        <v>259659.114</v>
      </c>
      <c r="E14" s="11">
        <v>42774.335999999996</v>
      </c>
      <c r="F14" s="11">
        <v>24062.491206000002</v>
      </c>
      <c r="G14" s="11">
        <v>27402.281177699999</v>
      </c>
      <c r="H14" s="12">
        <f t="shared" ref="H14:H28" si="0">D14-E14-F14-G14</f>
        <v>165420.00561629998</v>
      </c>
    </row>
    <row r="15" spans="1:8" ht="17.25">
      <c r="A15" s="8" t="s">
        <v>32</v>
      </c>
      <c r="B15" s="8" t="s">
        <v>36</v>
      </c>
      <c r="C15" s="10">
        <v>1</v>
      </c>
      <c r="D15" s="11">
        <v>346055.83499999996</v>
      </c>
      <c r="E15" s="11">
        <v>82083.276000000013</v>
      </c>
      <c r="F15" s="11">
        <v>31873.830942860997</v>
      </c>
      <c r="G15" s="11">
        <v>53269.127150250002</v>
      </c>
      <c r="H15" s="12">
        <f t="shared" si="0"/>
        <v>178829.60090688895</v>
      </c>
    </row>
    <row r="16" spans="1:8" ht="17.25">
      <c r="A16" s="8" t="s">
        <v>32</v>
      </c>
      <c r="B16" s="8" t="s">
        <v>37</v>
      </c>
      <c r="C16" s="10">
        <v>1</v>
      </c>
      <c r="D16" s="11">
        <v>577597.43999999994</v>
      </c>
      <c r="E16" s="11">
        <v>48009.7</v>
      </c>
      <c r="F16" s="11">
        <v>49540.926129408006</v>
      </c>
      <c r="G16" s="11">
        <v>66168.028129280006</v>
      </c>
      <c r="H16" s="12">
        <f t="shared" si="0"/>
        <v>413878.78574131196</v>
      </c>
    </row>
    <row r="17" spans="1:8" ht="17.25">
      <c r="A17" s="8" t="s">
        <v>33</v>
      </c>
      <c r="B17" s="8" t="s">
        <v>38</v>
      </c>
      <c r="C17" s="10">
        <v>1</v>
      </c>
      <c r="D17" s="11">
        <v>202075.45</v>
      </c>
      <c r="E17" s="11">
        <v>38109.34575</v>
      </c>
      <c r="F17" s="11">
        <v>18683.5</v>
      </c>
      <c r="G17" s="11">
        <v>37494.025184000006</v>
      </c>
      <c r="H17" s="12">
        <f t="shared" si="0"/>
        <v>107788.57906600001</v>
      </c>
    </row>
    <row r="18" spans="1:8" ht="17.25">
      <c r="A18" s="8" t="s">
        <v>31</v>
      </c>
      <c r="B18" s="8" t="s">
        <v>39</v>
      </c>
      <c r="C18" s="10">
        <v>1</v>
      </c>
      <c r="D18" s="11">
        <v>599699.64339999994</v>
      </c>
      <c r="E18" s="11">
        <v>63560.571250000008</v>
      </c>
      <c r="F18" s="11">
        <v>39909.402338691601</v>
      </c>
      <c r="G18" s="11">
        <v>63324.283651200007</v>
      </c>
      <c r="H18" s="12">
        <f t="shared" si="0"/>
        <v>432905.38616010832</v>
      </c>
    </row>
    <row r="19" spans="1:8" ht="17.25">
      <c r="A19" s="8" t="s">
        <v>31</v>
      </c>
      <c r="B19" s="8" t="s">
        <v>40</v>
      </c>
      <c r="C19" s="10">
        <v>1</v>
      </c>
      <c r="D19" s="11">
        <v>608767.38719999988</v>
      </c>
      <c r="E19" s="11">
        <v>44737.599775000002</v>
      </c>
      <c r="F19" s="11">
        <v>44434.859789131187</v>
      </c>
      <c r="G19" s="11">
        <v>52901.885947679999</v>
      </c>
      <c r="H19" s="12">
        <f t="shared" si="0"/>
        <v>466693.04168818868</v>
      </c>
    </row>
    <row r="20" spans="1:8" ht="17.25">
      <c r="A20" s="8" t="s">
        <v>33</v>
      </c>
      <c r="B20" s="8" t="s">
        <v>49</v>
      </c>
      <c r="C20" s="10">
        <v>1</v>
      </c>
      <c r="D20" s="11">
        <v>624611.46</v>
      </c>
      <c r="E20" s="11">
        <v>65210.333760000001</v>
      </c>
      <c r="F20" s="11">
        <v>48155.958583560001</v>
      </c>
      <c r="G20" s="11">
        <v>70789.29879999999</v>
      </c>
      <c r="H20" s="12">
        <f t="shared" si="0"/>
        <v>440455.86885644001</v>
      </c>
    </row>
    <row r="21" spans="1:8" ht="17.25">
      <c r="A21" s="8" t="s">
        <v>31</v>
      </c>
      <c r="B21" s="8" t="s">
        <v>41</v>
      </c>
      <c r="C21" s="10">
        <v>1</v>
      </c>
      <c r="D21" s="11">
        <v>308167.31099999999</v>
      </c>
      <c r="E21" s="11">
        <v>46663.3116648</v>
      </c>
      <c r="F21" s="11">
        <v>25009.716674250001</v>
      </c>
      <c r="G21" s="11">
        <v>33011.304282714998</v>
      </c>
      <c r="H21" s="12">
        <f t="shared" si="0"/>
        <v>203482.97837823501</v>
      </c>
    </row>
    <row r="22" spans="1:8" ht="17.25">
      <c r="A22" s="8" t="s">
        <v>32</v>
      </c>
      <c r="B22" s="8" t="s">
        <v>42</v>
      </c>
      <c r="C22" s="10">
        <v>1</v>
      </c>
      <c r="D22" s="11">
        <v>298662.90097279998</v>
      </c>
      <c r="E22" s="11">
        <v>32698.307069999999</v>
      </c>
      <c r="F22" s="11">
        <v>20036.795568517726</v>
      </c>
      <c r="G22" s="11">
        <v>43792.819470400005</v>
      </c>
      <c r="H22" s="12">
        <f t="shared" si="0"/>
        <v>202134.97886388225</v>
      </c>
    </row>
    <row r="23" spans="1:8" ht="17.25">
      <c r="A23" s="8" t="s">
        <v>32</v>
      </c>
      <c r="B23" s="8" t="s">
        <v>43</v>
      </c>
      <c r="C23" s="10">
        <v>1</v>
      </c>
      <c r="D23" s="11">
        <v>288123.99</v>
      </c>
      <c r="E23" s="11">
        <v>27798.928640000006</v>
      </c>
      <c r="F23" s="11">
        <v>15857.882504219251</v>
      </c>
      <c r="G23" s="11">
        <v>44510.673532050016</v>
      </c>
      <c r="H23" s="12">
        <f t="shared" si="0"/>
        <v>199956.50532373073</v>
      </c>
    </row>
    <row r="24" spans="1:8" ht="17.25">
      <c r="A24" s="8" t="s">
        <v>32</v>
      </c>
      <c r="B24" s="8" t="s">
        <v>44</v>
      </c>
      <c r="C24" s="10">
        <v>1</v>
      </c>
      <c r="D24" s="11">
        <v>688752.19350000005</v>
      </c>
      <c r="E24" s="11">
        <v>52506</v>
      </c>
      <c r="F24" s="11">
        <v>47228.188160537997</v>
      </c>
      <c r="G24" s="11">
        <v>51419.149341449993</v>
      </c>
      <c r="H24" s="12">
        <f t="shared" si="0"/>
        <v>537598.85599801212</v>
      </c>
    </row>
    <row r="25" spans="1:8" ht="17.25">
      <c r="A25" s="8" t="s">
        <v>33</v>
      </c>
      <c r="B25" s="8" t="s">
        <v>45</v>
      </c>
      <c r="C25" s="10">
        <v>1</v>
      </c>
      <c r="D25" s="11">
        <v>781587.14348000009</v>
      </c>
      <c r="E25" s="11">
        <v>76004.156409999996</v>
      </c>
      <c r="F25" s="11">
        <v>57290.694505133099</v>
      </c>
      <c r="G25" s="11">
        <v>79901.653677960392</v>
      </c>
      <c r="H25" s="12">
        <f t="shared" si="0"/>
        <v>568390.63888690656</v>
      </c>
    </row>
    <row r="26" spans="1:8" ht="17.25">
      <c r="A26" s="8" t="s">
        <v>33</v>
      </c>
      <c r="B26" s="8" t="s">
        <v>46</v>
      </c>
      <c r="C26" s="10">
        <v>1</v>
      </c>
      <c r="D26" s="11">
        <v>427086.5196</v>
      </c>
      <c r="E26" s="11">
        <v>48846.182000000008</v>
      </c>
      <c r="F26" s="11">
        <v>54001.805122500002</v>
      </c>
      <c r="G26" s="11">
        <v>67124.708230887991</v>
      </c>
      <c r="H26" s="12">
        <f t="shared" si="0"/>
        <v>257113.82424661197</v>
      </c>
    </row>
    <row r="27" spans="1:8" ht="17.25">
      <c r="A27" s="8" t="s">
        <v>33</v>
      </c>
      <c r="B27" s="8" t="s">
        <v>47</v>
      </c>
      <c r="C27" s="10">
        <v>1</v>
      </c>
      <c r="D27" s="11">
        <v>248896.27750000003</v>
      </c>
      <c r="E27" s="11">
        <v>27734.532974999998</v>
      </c>
      <c r="F27" s="11">
        <v>23764.007582640003</v>
      </c>
      <c r="G27" s="11">
        <v>35806.350293999996</v>
      </c>
      <c r="H27" s="12">
        <f t="shared" si="0"/>
        <v>161591.38664836</v>
      </c>
    </row>
    <row r="28" spans="1:8" ht="17.25">
      <c r="A28" s="8" t="s">
        <v>31</v>
      </c>
      <c r="B28" s="8" t="s">
        <v>48</v>
      </c>
      <c r="C28" s="10">
        <v>1</v>
      </c>
      <c r="D28" s="11">
        <v>242945.41589999999</v>
      </c>
      <c r="E28" s="11">
        <v>16836.904237499999</v>
      </c>
      <c r="F28" s="11">
        <v>19831.471668120001</v>
      </c>
      <c r="G28" s="11">
        <v>24359.845475294998</v>
      </c>
      <c r="H28" s="12">
        <f t="shared" si="0"/>
        <v>181917.19451908497</v>
      </c>
    </row>
    <row r="29" spans="1:8" ht="17.25">
      <c r="A29" s="8" t="s">
        <v>31</v>
      </c>
      <c r="B29" s="8" t="s">
        <v>34</v>
      </c>
      <c r="C29" s="10">
        <v>2</v>
      </c>
      <c r="D29" s="11">
        <v>237454.7</v>
      </c>
      <c r="E29" s="11">
        <v>60139.8</v>
      </c>
      <c r="F29" s="11">
        <v>20283.131341199998</v>
      </c>
      <c r="G29" s="11">
        <v>26120.017</v>
      </c>
      <c r="H29" s="12">
        <f>D29-E29-F29-G29</f>
        <v>130911.75165880003</v>
      </c>
    </row>
    <row r="30" spans="1:8" ht="17.25">
      <c r="A30" s="8" t="s">
        <v>31</v>
      </c>
      <c r="B30" s="8" t="s">
        <v>35</v>
      </c>
      <c r="C30" s="10">
        <v>2</v>
      </c>
      <c r="D30" s="11">
        <v>236053.74</v>
      </c>
      <c r="E30" s="11">
        <v>35645.279999999999</v>
      </c>
      <c r="F30" s="11">
        <v>20052.076005000003</v>
      </c>
      <c r="G30" s="11">
        <v>28249.774409999998</v>
      </c>
      <c r="H30" s="12">
        <f t="shared" ref="H30:H44" si="1">D30-E30-F30-G30</f>
        <v>152106.60958499997</v>
      </c>
    </row>
    <row r="31" spans="1:8" ht="17.25">
      <c r="A31" s="8" t="s">
        <v>32</v>
      </c>
      <c r="B31" s="8" t="s">
        <v>36</v>
      </c>
      <c r="C31" s="10">
        <v>2</v>
      </c>
      <c r="D31" s="11">
        <v>364269.3</v>
      </c>
      <c r="E31" s="11">
        <v>74621.16</v>
      </c>
      <c r="F31" s="11">
        <v>30240.826321499997</v>
      </c>
      <c r="G31" s="11">
        <v>47015.999250000001</v>
      </c>
      <c r="H31" s="12">
        <f t="shared" si="1"/>
        <v>212391.31442850002</v>
      </c>
    </row>
    <row r="32" spans="1:8" ht="17.25">
      <c r="A32" s="8" t="s">
        <v>32</v>
      </c>
      <c r="B32" s="8" t="s">
        <v>37</v>
      </c>
      <c r="C32" s="10">
        <v>2</v>
      </c>
      <c r="D32" s="11">
        <v>481331.20000000001</v>
      </c>
      <c r="E32" s="11">
        <v>56482</v>
      </c>
      <c r="F32" s="11">
        <v>36696.982318080001</v>
      </c>
      <c r="G32" s="11">
        <v>54684.320768000005</v>
      </c>
      <c r="H32" s="12">
        <f t="shared" si="1"/>
        <v>333467.89691392006</v>
      </c>
    </row>
    <row r="33" spans="1:8" ht="17.25">
      <c r="A33" s="8" t="s">
        <v>33</v>
      </c>
      <c r="B33" s="8" t="s">
        <v>38</v>
      </c>
      <c r="C33" s="10">
        <v>2</v>
      </c>
      <c r="D33" s="11">
        <v>212711</v>
      </c>
      <c r="E33" s="11">
        <v>28229.144999999997</v>
      </c>
      <c r="F33" s="11">
        <v>16985</v>
      </c>
      <c r="G33" s="11">
        <v>23288.214400000001</v>
      </c>
      <c r="H33" s="12">
        <f t="shared" si="1"/>
        <v>144208.64060000001</v>
      </c>
    </row>
    <row r="34" spans="1:8" ht="17.25">
      <c r="A34" s="8" t="s">
        <v>31</v>
      </c>
      <c r="B34" s="8" t="s">
        <v>39</v>
      </c>
      <c r="C34" s="10">
        <v>2</v>
      </c>
      <c r="D34" s="11">
        <v>545181.49399999995</v>
      </c>
      <c r="E34" s="11">
        <v>57782.337500000001</v>
      </c>
      <c r="F34" s="11">
        <v>32712.624867779999</v>
      </c>
      <c r="G34" s="11">
        <v>64353.946800000005</v>
      </c>
      <c r="H34" s="12">
        <f t="shared" si="1"/>
        <v>390332.58483221987</v>
      </c>
    </row>
    <row r="35" spans="1:8" ht="17.25">
      <c r="A35" s="8" t="s">
        <v>31</v>
      </c>
      <c r="B35" s="8" t="s">
        <v>40</v>
      </c>
      <c r="C35" s="10">
        <v>2</v>
      </c>
      <c r="D35" s="11">
        <v>507306.15599999996</v>
      </c>
      <c r="E35" s="11">
        <v>45441.95</v>
      </c>
      <c r="F35" s="11">
        <v>38438.460025199995</v>
      </c>
      <c r="G35" s="11">
        <v>55803.677159999999</v>
      </c>
      <c r="H35" s="12">
        <f t="shared" si="1"/>
        <v>367622.06881479995</v>
      </c>
    </row>
    <row r="36" spans="1:8" ht="17.25">
      <c r="A36" s="8" t="s">
        <v>33</v>
      </c>
      <c r="B36" s="8" t="s">
        <v>49</v>
      </c>
      <c r="C36" s="10">
        <v>2</v>
      </c>
      <c r="D36" s="11">
        <v>567828.6</v>
      </c>
      <c r="E36" s="11">
        <v>75870.080000000002</v>
      </c>
      <c r="F36" s="11">
        <v>45775.626029999999</v>
      </c>
      <c r="G36" s="11">
        <v>61555.911999999997</v>
      </c>
      <c r="H36" s="12">
        <f t="shared" si="1"/>
        <v>384626.98196999996</v>
      </c>
    </row>
    <row r="37" spans="1:8" ht="17.25">
      <c r="A37" s="8" t="s">
        <v>31</v>
      </c>
      <c r="B37" s="8" t="s">
        <v>41</v>
      </c>
      <c r="C37" s="10">
        <v>2</v>
      </c>
      <c r="D37" s="11">
        <v>315099.5</v>
      </c>
      <c r="E37" s="11">
        <v>61487.28</v>
      </c>
      <c r="F37" s="11">
        <v>25262.340075</v>
      </c>
      <c r="G37" s="11">
        <v>31290.335813000002</v>
      </c>
      <c r="H37" s="12">
        <f t="shared" si="1"/>
        <v>197059.544112</v>
      </c>
    </row>
    <row r="38" spans="1:8" ht="17.25">
      <c r="A38" s="8" t="s">
        <v>32</v>
      </c>
      <c r="B38" s="8" t="s">
        <v>42</v>
      </c>
      <c r="C38" s="10">
        <v>2</v>
      </c>
      <c r="D38" s="11">
        <v>311756.68160000001</v>
      </c>
      <c r="E38" s="11">
        <v>33028.593000000001</v>
      </c>
      <c r="F38" s="11">
        <v>23443.074258239998</v>
      </c>
      <c r="G38" s="11">
        <v>36162.526400000002</v>
      </c>
      <c r="H38" s="12">
        <f t="shared" si="1"/>
        <v>219122.48794176002</v>
      </c>
    </row>
    <row r="39" spans="1:8" ht="17.25">
      <c r="A39" s="8" t="s">
        <v>32</v>
      </c>
      <c r="B39" s="8" t="s">
        <v>43</v>
      </c>
      <c r="C39" s="10">
        <v>2</v>
      </c>
      <c r="D39" s="11">
        <v>261930.9</v>
      </c>
      <c r="E39" s="11">
        <v>24820.472000000002</v>
      </c>
      <c r="F39" s="11">
        <v>21186.215770499999</v>
      </c>
      <c r="G39" s="11">
        <v>32970.869283000007</v>
      </c>
      <c r="H39" s="12">
        <f t="shared" si="1"/>
        <v>182953.34294649999</v>
      </c>
    </row>
    <row r="40" spans="1:8" ht="17.25">
      <c r="A40" s="8" t="s">
        <v>32</v>
      </c>
      <c r="B40" s="8" t="s">
        <v>44</v>
      </c>
      <c r="C40" s="10">
        <v>2</v>
      </c>
      <c r="D40" s="11">
        <v>510186.81</v>
      </c>
      <c r="E40" s="11">
        <v>42004.800000000003</v>
      </c>
      <c r="F40" s="11">
        <v>40890.206199599997</v>
      </c>
      <c r="G40" s="11">
        <v>52228.694099999993</v>
      </c>
      <c r="H40" s="12">
        <f t="shared" si="1"/>
        <v>375063.10970040003</v>
      </c>
    </row>
    <row r="41" spans="1:8" ht="17.25">
      <c r="A41" s="8" t="s">
        <v>33</v>
      </c>
      <c r="B41" s="8" t="s">
        <v>45</v>
      </c>
      <c r="C41" s="10">
        <v>2</v>
      </c>
      <c r="D41" s="11">
        <v>710533.76679999998</v>
      </c>
      <c r="E41" s="11">
        <v>68782.042000000001</v>
      </c>
      <c r="F41" s="11">
        <v>52082.449550120997</v>
      </c>
      <c r="G41" s="11">
        <v>78158.714347999994</v>
      </c>
      <c r="H41" s="12">
        <f t="shared" si="1"/>
        <v>511510.56090187898</v>
      </c>
    </row>
    <row r="42" spans="1:8" ht="17.25">
      <c r="A42" s="8" t="s">
        <v>33</v>
      </c>
      <c r="B42" s="8" t="s">
        <v>46</v>
      </c>
      <c r="C42" s="10">
        <v>2</v>
      </c>
      <c r="D42" s="11">
        <v>547546.81999999995</v>
      </c>
      <c r="E42" s="11">
        <v>44405.62</v>
      </c>
      <c r="F42" s="11">
        <v>43201.444098</v>
      </c>
      <c r="G42" s="11">
        <v>62413.720599999986</v>
      </c>
      <c r="H42" s="12">
        <f t="shared" si="1"/>
        <v>397526.03530199995</v>
      </c>
    </row>
    <row r="43" spans="1:8" ht="17.25">
      <c r="A43" s="8" t="s">
        <v>33</v>
      </c>
      <c r="B43" s="8" t="s">
        <v>47</v>
      </c>
      <c r="C43" s="10">
        <v>2</v>
      </c>
      <c r="D43" s="11">
        <v>292819.15000000002</v>
      </c>
      <c r="E43" s="11">
        <v>28935.35</v>
      </c>
      <c r="F43" s="11">
        <v>24150.414210000003</v>
      </c>
      <c r="G43" s="11">
        <v>35032.14</v>
      </c>
      <c r="H43" s="12">
        <f t="shared" si="1"/>
        <v>204701.24579000002</v>
      </c>
    </row>
    <row r="44" spans="1:8" ht="17.25">
      <c r="A44" s="8" t="s">
        <v>31</v>
      </c>
      <c r="B44" s="8" t="s">
        <v>48</v>
      </c>
      <c r="C44" s="10">
        <v>2</v>
      </c>
      <c r="D44" s="11">
        <v>220859.46899999998</v>
      </c>
      <c r="E44" s="11">
        <v>15662.236499999999</v>
      </c>
      <c r="F44" s="11">
        <v>23221.86378</v>
      </c>
      <c r="G44" s="11">
        <v>25414.549269999996</v>
      </c>
      <c r="H44" s="12">
        <f t="shared" si="1"/>
        <v>156560.81944999998</v>
      </c>
    </row>
    <row r="45" spans="1:8" ht="17.25">
      <c r="A45" s="8" t="s">
        <v>31</v>
      </c>
      <c r="B45" s="8" t="s">
        <v>34</v>
      </c>
      <c r="C45" s="10">
        <v>3</v>
      </c>
      <c r="D45" s="11">
        <v>242393.75776000004</v>
      </c>
      <c r="E45" s="11">
        <v>36589.054320000003</v>
      </c>
      <c r="F45" s="11">
        <v>24542.588922852003</v>
      </c>
      <c r="G45" s="11">
        <v>24814.016149999999</v>
      </c>
      <c r="H45" s="12">
        <f>D45-E45-F45-G45</f>
        <v>156448.09836714802</v>
      </c>
    </row>
    <row r="46" spans="1:8" ht="17.25">
      <c r="A46" s="8" t="s">
        <v>31</v>
      </c>
      <c r="B46" s="8" t="s">
        <v>35</v>
      </c>
      <c r="C46" s="10">
        <v>3</v>
      </c>
      <c r="D46" s="11">
        <v>285625.02540000004</v>
      </c>
      <c r="E46" s="11">
        <v>51329.203199999996</v>
      </c>
      <c r="F46" s="11">
        <v>28874.989447200001</v>
      </c>
      <c r="G46" s="11">
        <v>27402.281177699999</v>
      </c>
      <c r="H46" s="12">
        <f t="shared" ref="H46:H60" si="2">D46-E46-F46-G46</f>
        <v>178018.55157510005</v>
      </c>
    </row>
    <row r="47" spans="1:8" ht="17.25">
      <c r="A47" s="8" t="s">
        <v>32</v>
      </c>
      <c r="B47" s="8" t="s">
        <v>36</v>
      </c>
      <c r="C47" s="10">
        <v>3</v>
      </c>
      <c r="D47" s="11">
        <v>328753.04324999993</v>
      </c>
      <c r="E47" s="11">
        <v>90291.603600000017</v>
      </c>
      <c r="F47" s="11">
        <v>33595.017813775492</v>
      </c>
      <c r="G47" s="11">
        <v>53269.127150250002</v>
      </c>
      <c r="H47" s="12">
        <f t="shared" si="2"/>
        <v>151597.29468597443</v>
      </c>
    </row>
    <row r="48" spans="1:8" ht="17.25">
      <c r="A48" s="8" t="s">
        <v>32</v>
      </c>
      <c r="B48" s="8" t="s">
        <v>37</v>
      </c>
      <c r="C48" s="10">
        <v>3</v>
      </c>
      <c r="D48" s="11">
        <v>693116.92799999996</v>
      </c>
      <c r="E48" s="11">
        <v>40808.244999999995</v>
      </c>
      <c r="F48" s="11">
        <v>66880.250274700811</v>
      </c>
      <c r="G48" s="11">
        <v>66168.028129280006</v>
      </c>
      <c r="H48" s="12">
        <f t="shared" si="2"/>
        <v>519260.40459601913</v>
      </c>
    </row>
    <row r="49" spans="1:8" ht="17.25">
      <c r="A49" s="8" t="s">
        <v>33</v>
      </c>
      <c r="B49" s="8" t="s">
        <v>38</v>
      </c>
      <c r="C49" s="10">
        <v>3</v>
      </c>
      <c r="D49" s="11">
        <v>222687.14590000003</v>
      </c>
      <c r="E49" s="11">
        <v>51447.616762500002</v>
      </c>
      <c r="F49" s="11">
        <v>20551.849999999999</v>
      </c>
      <c r="G49" s="11">
        <v>37494.025184000006</v>
      </c>
      <c r="H49" s="12">
        <f t="shared" si="2"/>
        <v>113193.65395350003</v>
      </c>
    </row>
    <row r="50" spans="1:8" ht="17.25">
      <c r="A50" s="8" t="s">
        <v>31</v>
      </c>
      <c r="B50" s="8" t="s">
        <v>39</v>
      </c>
      <c r="C50" s="10">
        <v>3</v>
      </c>
      <c r="D50" s="11">
        <v>659669.60774000001</v>
      </c>
      <c r="E50" s="11">
        <v>69916.628375000015</v>
      </c>
      <c r="F50" s="11">
        <v>48689.470853203755</v>
      </c>
      <c r="G50" s="11">
        <v>63324.283651200007</v>
      </c>
      <c r="H50" s="12">
        <f t="shared" si="2"/>
        <v>477739.22486059624</v>
      </c>
    </row>
    <row r="51" spans="1:8" ht="17.25">
      <c r="A51" s="8" t="s">
        <v>31</v>
      </c>
      <c r="B51" s="8" t="s">
        <v>40</v>
      </c>
      <c r="C51" s="10">
        <v>3</v>
      </c>
      <c r="D51" s="11">
        <v>595618.01163647987</v>
      </c>
      <c r="E51" s="11">
        <v>44044.166978487505</v>
      </c>
      <c r="F51" s="11">
        <v>51366.697916235651</v>
      </c>
      <c r="G51" s="11">
        <v>52901.885947679999</v>
      </c>
      <c r="H51" s="12">
        <f t="shared" si="2"/>
        <v>447305.26079407672</v>
      </c>
    </row>
    <row r="52" spans="1:8" ht="17.25">
      <c r="A52" s="8" t="s">
        <v>33</v>
      </c>
      <c r="B52" s="8" t="s">
        <v>49</v>
      </c>
      <c r="C52" s="10">
        <v>3</v>
      </c>
      <c r="D52" s="11">
        <v>730795.40819999995</v>
      </c>
      <c r="E52" s="11">
        <v>56048.281866720004</v>
      </c>
      <c r="F52" s="11">
        <v>50660.068429905121</v>
      </c>
      <c r="G52" s="11">
        <v>70789.29879999999</v>
      </c>
      <c r="H52" s="12">
        <f t="shared" si="2"/>
        <v>553297.7591033749</v>
      </c>
    </row>
    <row r="53" spans="1:8" ht="17.25">
      <c r="A53" s="8" t="s">
        <v>31</v>
      </c>
      <c r="B53" s="8" t="s">
        <v>41</v>
      </c>
      <c r="C53" s="10">
        <v>3</v>
      </c>
      <c r="D53" s="11">
        <v>343606.55176499998</v>
      </c>
      <c r="E53" s="11">
        <v>35413.253855533367</v>
      </c>
      <c r="F53" s="11">
        <v>24759.619507507501</v>
      </c>
      <c r="G53" s="11">
        <v>33011.304282714998</v>
      </c>
      <c r="H53" s="12">
        <f t="shared" si="2"/>
        <v>250422.37411924414</v>
      </c>
    </row>
    <row r="54" spans="1:8" ht="17.25">
      <c r="A54" s="8" t="s">
        <v>32</v>
      </c>
      <c r="B54" s="8" t="s">
        <v>42</v>
      </c>
      <c r="C54" s="10">
        <v>3</v>
      </c>
      <c r="D54" s="11">
        <v>283281.76157270081</v>
      </c>
      <c r="E54" s="11">
        <v>32371.323999299999</v>
      </c>
      <c r="F54" s="11">
        <v>17125.4491724121</v>
      </c>
      <c r="G54" s="11">
        <v>43792.819470400005</v>
      </c>
      <c r="H54" s="12">
        <f t="shared" si="2"/>
        <v>189992.1689305887</v>
      </c>
    </row>
    <row r="55" spans="1:8" ht="17.25">
      <c r="A55" s="8" t="s">
        <v>32</v>
      </c>
      <c r="B55" s="8" t="s">
        <v>43</v>
      </c>
      <c r="C55" s="10">
        <v>3</v>
      </c>
      <c r="D55" s="11">
        <v>28391.737974600001</v>
      </c>
      <c r="E55" s="11">
        <v>31134.800076800009</v>
      </c>
      <c r="F55" s="11">
        <v>11869.62505440811</v>
      </c>
      <c r="G55" s="11">
        <v>44510.673532050016</v>
      </c>
      <c r="H55" s="12">
        <f t="shared" si="2"/>
        <v>-59123.360688658133</v>
      </c>
    </row>
    <row r="56" spans="1:8" ht="17.25">
      <c r="A56" s="8" t="s">
        <v>32</v>
      </c>
      <c r="B56" s="8" t="s">
        <v>44</v>
      </c>
      <c r="C56" s="10">
        <v>3</v>
      </c>
      <c r="D56" s="11">
        <v>836833.91510250012</v>
      </c>
      <c r="E56" s="11">
        <v>65632.5</v>
      </c>
      <c r="F56" s="11">
        <v>54548.557325421389</v>
      </c>
      <c r="G56" s="11">
        <v>51419.149341449993</v>
      </c>
      <c r="H56" s="12">
        <f t="shared" si="2"/>
        <v>665233.7084356288</v>
      </c>
    </row>
    <row r="57" spans="1:8" ht="17.25">
      <c r="A57" s="8" t="s">
        <v>33</v>
      </c>
      <c r="B57" s="8" t="s">
        <v>45</v>
      </c>
      <c r="C57" s="10">
        <v>3</v>
      </c>
      <c r="D57" s="11">
        <v>671774.14982106013</v>
      </c>
      <c r="E57" s="11">
        <v>83984.592833049988</v>
      </c>
      <c r="F57" s="11">
        <v>63019.763955646413</v>
      </c>
      <c r="G57" s="11">
        <v>79901.653677960392</v>
      </c>
      <c r="H57" s="12">
        <f t="shared" si="2"/>
        <v>444868.13935440336</v>
      </c>
    </row>
    <row r="58" spans="1:8" ht="17.25">
      <c r="A58" s="8" t="s">
        <v>33</v>
      </c>
      <c r="B58" s="8" t="s">
        <v>46</v>
      </c>
      <c r="C58" s="10">
        <v>3</v>
      </c>
      <c r="D58" s="11">
        <v>533858.14950000006</v>
      </c>
      <c r="E58" s="11">
        <v>53730.800200000012</v>
      </c>
      <c r="F58" s="11">
        <v>67502.256403125008</v>
      </c>
      <c r="G58" s="11">
        <v>67124.708230887991</v>
      </c>
      <c r="H58" s="12">
        <f t="shared" si="2"/>
        <v>345500.38466598705</v>
      </c>
    </row>
    <row r="59" spans="1:8" ht="17.25">
      <c r="A59" s="8" t="s">
        <v>33</v>
      </c>
      <c r="B59" s="8" t="s">
        <v>47</v>
      </c>
      <c r="C59" s="10">
        <v>3</v>
      </c>
      <c r="D59" s="11">
        <v>211561.83587500002</v>
      </c>
      <c r="E59" s="11">
        <v>26583.549856537498</v>
      </c>
      <c r="F59" s="11">
        <v>23383.783461317762</v>
      </c>
      <c r="G59" s="11">
        <v>35806.350293999996</v>
      </c>
      <c r="H59" s="12">
        <f t="shared" si="2"/>
        <v>125788.15226314476</v>
      </c>
    </row>
    <row r="60" spans="1:8" ht="17.25">
      <c r="A60" s="8" t="s">
        <v>31</v>
      </c>
      <c r="B60" s="8" t="s">
        <v>48</v>
      </c>
      <c r="C60" s="10">
        <v>3</v>
      </c>
      <c r="D60" s="11">
        <v>232863.18114015</v>
      </c>
      <c r="E60" s="11">
        <v>18099.672055312498</v>
      </c>
      <c r="F60" s="11">
        <v>16936.076804574481</v>
      </c>
      <c r="G60" s="11">
        <v>24359.845475294998</v>
      </c>
      <c r="H60" s="12">
        <f t="shared" si="2"/>
        <v>173467.58680496801</v>
      </c>
    </row>
    <row r="61" spans="1:8" ht="17.25">
      <c r="A61" s="8" t="s">
        <v>31</v>
      </c>
      <c r="B61" s="8" t="s">
        <v>34</v>
      </c>
      <c r="C61" s="10">
        <v>4</v>
      </c>
      <c r="D61" s="11">
        <v>287320.18700000003</v>
      </c>
      <c r="E61" s="11">
        <v>36589.054320000003</v>
      </c>
      <c r="F61" s="11">
        <v>24542.588922852003</v>
      </c>
      <c r="G61" s="11">
        <v>23573.315342499998</v>
      </c>
      <c r="H61" s="12">
        <f>D61-E61-F61-G61</f>
        <v>202615.22841464804</v>
      </c>
    </row>
    <row r="62" spans="1:8" ht="17.25">
      <c r="A62" s="8" t="s">
        <v>31</v>
      </c>
      <c r="B62" s="8" t="s">
        <v>35</v>
      </c>
      <c r="C62" s="10">
        <v>4</v>
      </c>
      <c r="D62" s="11">
        <v>285625.02540000004</v>
      </c>
      <c r="E62" s="11">
        <v>51329.203199999996</v>
      </c>
      <c r="F62" s="11">
        <v>28874.989447200001</v>
      </c>
      <c r="G62" s="11">
        <v>26580.212742369</v>
      </c>
      <c r="H62" s="12">
        <f t="shared" ref="H62:H76" si="3">D62-E62-F62-G62</f>
        <v>178840.62001043104</v>
      </c>
    </row>
    <row r="63" spans="1:8" ht="17.25">
      <c r="A63" s="8" t="s">
        <v>32</v>
      </c>
      <c r="B63" s="8" t="s">
        <v>36</v>
      </c>
      <c r="C63" s="10">
        <v>4</v>
      </c>
      <c r="D63" s="11">
        <v>328753.04324999993</v>
      </c>
      <c r="E63" s="11">
        <v>90291.603600000017</v>
      </c>
      <c r="F63" s="11">
        <v>33595.017813775492</v>
      </c>
      <c r="G63" s="11">
        <v>60353.921061233254</v>
      </c>
      <c r="H63" s="12">
        <f t="shared" si="3"/>
        <v>144512.50077499117</v>
      </c>
    </row>
    <row r="64" spans="1:8" ht="17.25">
      <c r="A64" s="8" t="s">
        <v>32</v>
      </c>
      <c r="B64" s="8" t="s">
        <v>37</v>
      </c>
      <c r="C64" s="10">
        <v>4</v>
      </c>
      <c r="D64" s="11">
        <v>693116.92799999996</v>
      </c>
      <c r="E64" s="11">
        <v>40808.244999999995</v>
      </c>
      <c r="F64" s="11">
        <v>66880.250274700811</v>
      </c>
      <c r="G64" s="11">
        <v>80063.314036428812</v>
      </c>
      <c r="H64" s="12">
        <f t="shared" si="3"/>
        <v>505365.11868887034</v>
      </c>
    </row>
    <row r="65" spans="1:8" ht="17.25">
      <c r="A65" s="8" t="s">
        <v>33</v>
      </c>
      <c r="B65" s="8" t="s">
        <v>38</v>
      </c>
      <c r="C65" s="10">
        <v>4</v>
      </c>
      <c r="D65" s="11">
        <v>191971.67749999999</v>
      </c>
      <c r="E65" s="11">
        <v>51447.616762500002</v>
      </c>
      <c r="F65" s="11">
        <v>20551.849999999999</v>
      </c>
      <c r="G65" s="11">
        <v>60365.380546240012</v>
      </c>
      <c r="H65" s="12">
        <f t="shared" si="3"/>
        <v>59606.830191259978</v>
      </c>
    </row>
    <row r="66" spans="1:8" ht="17.25">
      <c r="A66" s="8" t="s">
        <v>31</v>
      </c>
      <c r="B66" s="8" t="s">
        <v>39</v>
      </c>
      <c r="C66" s="10">
        <v>4</v>
      </c>
      <c r="D66" s="11">
        <v>659669.60774000001</v>
      </c>
      <c r="E66" s="11">
        <v>69916.628375000015</v>
      </c>
      <c r="F66" s="11">
        <v>48689.470853203755</v>
      </c>
      <c r="G66" s="11">
        <v>62311.095112780808</v>
      </c>
      <c r="H66" s="12">
        <f t="shared" si="3"/>
        <v>478752.41339901544</v>
      </c>
    </row>
    <row r="67" spans="1:8" ht="17.25">
      <c r="A67" s="8" t="s">
        <v>31</v>
      </c>
      <c r="B67" s="8" t="s">
        <v>40</v>
      </c>
      <c r="C67" s="10">
        <v>4</v>
      </c>
      <c r="D67" s="11">
        <v>730520.86463999981</v>
      </c>
      <c r="E67" s="11">
        <v>44044.166978487505</v>
      </c>
      <c r="F67" s="11">
        <v>51366.697916235651</v>
      </c>
      <c r="G67" s="11">
        <v>50150.987878400636</v>
      </c>
      <c r="H67" s="12">
        <f t="shared" si="3"/>
        <v>584959.01186687604</v>
      </c>
    </row>
    <row r="68" spans="1:8" ht="17.25">
      <c r="A68" s="8" t="s">
        <v>33</v>
      </c>
      <c r="B68" s="8" t="s">
        <v>49</v>
      </c>
      <c r="C68" s="10">
        <v>4</v>
      </c>
      <c r="D68" s="11">
        <v>687072.60600000003</v>
      </c>
      <c r="E68" s="11">
        <v>56048.281866720004</v>
      </c>
      <c r="F68" s="11">
        <v>50660.068429905121</v>
      </c>
      <c r="G68" s="11">
        <v>81407.693619999976</v>
      </c>
      <c r="H68" s="12">
        <f t="shared" si="3"/>
        <v>498956.56208337488</v>
      </c>
    </row>
    <row r="69" spans="1:8" ht="17.25">
      <c r="A69" s="8" t="s">
        <v>31</v>
      </c>
      <c r="B69" s="8" t="s">
        <v>41</v>
      </c>
      <c r="C69" s="10">
        <v>4</v>
      </c>
      <c r="D69" s="11">
        <v>301387.63015799999</v>
      </c>
      <c r="E69" s="11">
        <v>35413.253855533367</v>
      </c>
      <c r="F69" s="11">
        <v>24759.619507507501</v>
      </c>
      <c r="G69" s="11">
        <v>34826.926018264319</v>
      </c>
      <c r="H69" s="12">
        <f t="shared" si="3"/>
        <v>206387.83077669478</v>
      </c>
    </row>
    <row r="70" spans="1:8" ht="17.25">
      <c r="A70" s="8" t="s">
        <v>32</v>
      </c>
      <c r="B70" s="8" t="s">
        <v>42</v>
      </c>
      <c r="C70" s="10">
        <v>4</v>
      </c>
      <c r="D70" s="11">
        <v>286119.0591319424</v>
      </c>
      <c r="E70" s="11">
        <v>32371.323999299999</v>
      </c>
      <c r="F70" s="11">
        <v>17125.4491724121</v>
      </c>
      <c r="G70" s="11">
        <v>53033.104378654411</v>
      </c>
      <c r="H70" s="12">
        <f t="shared" si="3"/>
        <v>183589.18158157589</v>
      </c>
    </row>
    <row r="71" spans="1:8" ht="17.25">
      <c r="A71" s="8" t="s">
        <v>32</v>
      </c>
      <c r="B71" s="8" t="s">
        <v>43</v>
      </c>
      <c r="C71" s="10">
        <v>4</v>
      </c>
      <c r="D71" s="11">
        <v>316936.38900000002</v>
      </c>
      <c r="E71" s="11">
        <v>31134.800076800009</v>
      </c>
      <c r="F71" s="11">
        <v>11869.62505440811</v>
      </c>
      <c r="G71" s="11">
        <v>60089.409268267525</v>
      </c>
      <c r="H71" s="12">
        <f t="shared" si="3"/>
        <v>213842.55460052443</v>
      </c>
    </row>
    <row r="72" spans="1:8" ht="17.25">
      <c r="A72" s="8" t="s">
        <v>32</v>
      </c>
      <c r="B72" s="8" t="s">
        <v>44</v>
      </c>
      <c r="C72" s="10">
        <v>4</v>
      </c>
      <c r="D72" s="11">
        <v>929815.46122500009</v>
      </c>
      <c r="E72" s="11">
        <v>65632.5</v>
      </c>
      <c r="F72" s="11">
        <v>54548.557325421389</v>
      </c>
      <c r="G72" s="11">
        <v>50622.152526657519</v>
      </c>
      <c r="H72" s="12">
        <f t="shared" si="3"/>
        <v>759012.25137292116</v>
      </c>
    </row>
    <row r="73" spans="1:8" ht="17.25">
      <c r="A73" s="8" t="s">
        <v>33</v>
      </c>
      <c r="B73" s="8" t="s">
        <v>45</v>
      </c>
      <c r="C73" s="10">
        <v>4</v>
      </c>
      <c r="D73" s="11">
        <v>859745.85782800021</v>
      </c>
      <c r="E73" s="11">
        <v>83984.592833049988</v>
      </c>
      <c r="F73" s="11">
        <v>63019.763955646413</v>
      </c>
      <c r="G73" s="11">
        <v>81683.460554978912</v>
      </c>
      <c r="H73" s="12">
        <f t="shared" si="3"/>
        <v>631058.04048432491</v>
      </c>
    </row>
    <row r="74" spans="1:8" ht="17.25">
      <c r="A74" s="8" t="s">
        <v>33</v>
      </c>
      <c r="B74" s="8" t="s">
        <v>46</v>
      </c>
      <c r="C74" s="10">
        <v>4</v>
      </c>
      <c r="D74" s="11">
        <v>333127.48528800003</v>
      </c>
      <c r="E74" s="11">
        <v>53730.800200000012</v>
      </c>
      <c r="F74" s="11">
        <v>67502.256403125008</v>
      </c>
      <c r="G74" s="11">
        <v>72191.281208155415</v>
      </c>
      <c r="H74" s="12">
        <f t="shared" si="3"/>
        <v>139703.14747671961</v>
      </c>
    </row>
    <row r="75" spans="1:8" ht="17.25">
      <c r="A75" s="8" t="s">
        <v>33</v>
      </c>
      <c r="B75" s="8" t="s">
        <v>47</v>
      </c>
      <c r="C75" s="10">
        <v>4</v>
      </c>
      <c r="D75" s="11">
        <v>211561.83587500002</v>
      </c>
      <c r="E75" s="11">
        <v>26583.549856537498</v>
      </c>
      <c r="F75" s="11">
        <v>23383.783461317762</v>
      </c>
      <c r="G75" s="11">
        <v>36597.670635497394</v>
      </c>
      <c r="H75" s="12">
        <f t="shared" si="3"/>
        <v>124996.83192164736</v>
      </c>
    </row>
    <row r="76" spans="1:8" ht="17.25">
      <c r="A76" s="8" t="s">
        <v>31</v>
      </c>
      <c r="B76" s="8" t="s">
        <v>48</v>
      </c>
      <c r="C76" s="10">
        <v>4</v>
      </c>
      <c r="D76" s="11">
        <v>267239.95749</v>
      </c>
      <c r="E76" s="11">
        <v>18099.672055312498</v>
      </c>
      <c r="F76" s="11">
        <v>16936.076804574481</v>
      </c>
      <c r="G76" s="11">
        <v>23348.911888070255</v>
      </c>
      <c r="H76" s="12">
        <f t="shared" si="3"/>
        <v>208855.29674204276</v>
      </c>
    </row>
  </sheetData>
  <phoneticPr fontId="2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9" sqref="A9"/>
    </sheetView>
  </sheetViews>
  <sheetFormatPr defaultRowHeight="15"/>
  <cols>
    <col min="1" max="1" width="13.85546875" style="7" bestFit="1" customWidth="1"/>
    <col min="2" max="6" width="12" style="7" bestFit="1" customWidth="1"/>
    <col min="7" max="16384" width="9.140625" style="7"/>
  </cols>
  <sheetData/>
  <phoneticPr fontId="2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7:I27"/>
  <sheetViews>
    <sheetView workbookViewId="0">
      <selection activeCell="B10" sqref="B10"/>
    </sheetView>
  </sheetViews>
  <sheetFormatPr defaultRowHeight="15"/>
  <cols>
    <col min="1" max="1" width="18.5703125" style="7" bestFit="1" customWidth="1"/>
    <col min="2" max="2" width="12.28515625" style="7" bestFit="1" customWidth="1"/>
    <col min="3" max="3" width="12" style="7" bestFit="1" customWidth="1"/>
    <col min="4" max="4" width="12.42578125" style="7" bestFit="1" customWidth="1"/>
    <col min="5" max="5" width="11.85546875" style="7" bestFit="1" customWidth="1"/>
    <col min="6" max="9" width="10.42578125" style="7" customWidth="1"/>
    <col min="10" max="16384" width="9.140625" style="7"/>
  </cols>
  <sheetData>
    <row r="7" spans="1:9" ht="25.15" customHeight="1"/>
    <row r="8" spans="1:9" ht="27.75">
      <c r="B8" s="25" t="s">
        <v>66</v>
      </c>
      <c r="C8" s="25"/>
      <c r="D8" s="25"/>
      <c r="E8" s="25"/>
      <c r="F8" s="25" t="s">
        <v>67</v>
      </c>
      <c r="G8" s="25"/>
      <c r="H8" s="25"/>
      <c r="I8" s="25"/>
    </row>
    <row r="9" spans="1:9" ht="17.25">
      <c r="A9" s="3" t="s">
        <v>23</v>
      </c>
      <c r="B9" s="13" t="s">
        <v>25</v>
      </c>
      <c r="C9" s="13" t="s">
        <v>26</v>
      </c>
      <c r="D9" s="13" t="s">
        <v>27</v>
      </c>
      <c r="E9" s="14" t="s">
        <v>28</v>
      </c>
      <c r="F9" s="13" t="s">
        <v>25</v>
      </c>
      <c r="G9" s="13" t="s">
        <v>26</v>
      </c>
      <c r="H9" s="13" t="s">
        <v>27</v>
      </c>
      <c r="I9" s="13" t="s">
        <v>28</v>
      </c>
    </row>
    <row r="10" spans="1:9" ht="17.25">
      <c r="A10" s="1" t="s">
        <v>5</v>
      </c>
      <c r="B10" s="4"/>
      <c r="C10" s="4"/>
      <c r="D10" s="4"/>
      <c r="E10" s="16"/>
      <c r="F10" s="4"/>
      <c r="G10" s="4"/>
      <c r="H10" s="4"/>
      <c r="I10" s="4"/>
    </row>
    <row r="11" spans="1:9" ht="17.25">
      <c r="A11" s="1" t="s">
        <v>6</v>
      </c>
      <c r="B11" s="4"/>
      <c r="C11" s="4"/>
      <c r="D11" s="4"/>
      <c r="E11" s="16"/>
      <c r="F11" s="4"/>
      <c r="G11" s="4"/>
      <c r="H11" s="4"/>
      <c r="I11" s="4"/>
    </row>
    <row r="12" spans="1:9" ht="17.25">
      <c r="A12" s="1" t="s">
        <v>7</v>
      </c>
      <c r="B12" s="4"/>
      <c r="C12" s="4"/>
      <c r="D12" s="4"/>
      <c r="E12" s="16"/>
      <c r="F12" s="4"/>
      <c r="G12" s="4"/>
      <c r="H12" s="4"/>
      <c r="I12" s="4"/>
    </row>
    <row r="13" spans="1:9" ht="17.25">
      <c r="A13" s="1" t="s">
        <v>8</v>
      </c>
      <c r="B13" s="4"/>
      <c r="C13" s="4"/>
      <c r="D13" s="4"/>
      <c r="E13" s="16"/>
      <c r="F13" s="4"/>
      <c r="G13" s="4"/>
      <c r="H13" s="4"/>
      <c r="I13" s="4"/>
    </row>
    <row r="14" spans="1:9" ht="17.25">
      <c r="A14" s="1" t="s">
        <v>9</v>
      </c>
      <c r="B14" s="4"/>
      <c r="C14" s="4"/>
      <c r="D14" s="4"/>
      <c r="E14" s="16"/>
      <c r="F14" s="4"/>
      <c r="G14" s="4"/>
      <c r="H14" s="4"/>
      <c r="I14" s="4"/>
    </row>
    <row r="15" spans="1:9" ht="17.25">
      <c r="A15" s="1" t="s">
        <v>10</v>
      </c>
      <c r="B15" s="4"/>
      <c r="C15" s="4"/>
      <c r="D15" s="4"/>
      <c r="E15" s="16"/>
      <c r="F15" s="4"/>
      <c r="G15" s="4"/>
      <c r="H15" s="4"/>
      <c r="I15" s="4"/>
    </row>
    <row r="16" spans="1:9" ht="17.25">
      <c r="A16" s="1" t="s">
        <v>11</v>
      </c>
      <c r="B16" s="4"/>
      <c r="C16" s="4"/>
      <c r="D16" s="4"/>
      <c r="E16" s="16"/>
      <c r="F16" s="4"/>
      <c r="G16" s="4"/>
      <c r="H16" s="4"/>
      <c r="I16" s="4"/>
    </row>
    <row r="17" spans="1:9" ht="17.25">
      <c r="A17" s="1" t="s">
        <v>12</v>
      </c>
      <c r="B17" s="4"/>
      <c r="C17" s="4"/>
      <c r="D17" s="4"/>
      <c r="E17" s="16"/>
      <c r="F17" s="4"/>
      <c r="G17" s="4"/>
      <c r="H17" s="4"/>
      <c r="I17" s="4"/>
    </row>
    <row r="18" spans="1:9" ht="17.25">
      <c r="A18" s="1" t="s">
        <v>13</v>
      </c>
      <c r="B18" s="4"/>
      <c r="C18" s="4"/>
      <c r="D18" s="4"/>
      <c r="E18" s="16"/>
      <c r="F18" s="4"/>
      <c r="G18" s="4"/>
      <c r="H18" s="4"/>
      <c r="I18" s="4"/>
    </row>
    <row r="19" spans="1:9" ht="17.25">
      <c r="A19" s="1" t="s">
        <v>14</v>
      </c>
      <c r="B19" s="4"/>
      <c r="C19" s="4"/>
      <c r="D19" s="4"/>
      <c r="E19" s="16"/>
      <c r="F19" s="4"/>
      <c r="G19" s="4"/>
      <c r="H19" s="4"/>
      <c r="I19" s="4"/>
    </row>
    <row r="20" spans="1:9" ht="17.25">
      <c r="A20" s="1" t="s">
        <v>15</v>
      </c>
      <c r="B20" s="4"/>
      <c r="C20" s="4"/>
      <c r="D20" s="4"/>
      <c r="E20" s="16"/>
      <c r="F20" s="4"/>
      <c r="G20" s="4"/>
      <c r="H20" s="4"/>
      <c r="I20" s="4"/>
    </row>
    <row r="21" spans="1:9" ht="17.25">
      <c r="A21" s="1" t="s">
        <v>16</v>
      </c>
      <c r="B21" s="4"/>
      <c r="C21" s="4"/>
      <c r="D21" s="4"/>
      <c r="E21" s="16"/>
      <c r="F21" s="4"/>
      <c r="G21" s="4"/>
      <c r="H21" s="4"/>
      <c r="I21" s="4"/>
    </row>
    <row r="22" spans="1:9" ht="17.25">
      <c r="A22" s="1" t="s">
        <v>17</v>
      </c>
      <c r="B22" s="4"/>
      <c r="C22" s="4"/>
      <c r="D22" s="4"/>
      <c r="E22" s="16"/>
      <c r="F22" s="4"/>
      <c r="G22" s="4"/>
      <c r="H22" s="4"/>
      <c r="I22" s="4"/>
    </row>
    <row r="23" spans="1:9" ht="17.25">
      <c r="A23" s="1" t="s">
        <v>18</v>
      </c>
      <c r="B23" s="4"/>
      <c r="C23" s="4"/>
      <c r="D23" s="4"/>
      <c r="E23" s="16"/>
      <c r="F23" s="4"/>
      <c r="G23" s="4"/>
      <c r="H23" s="4"/>
      <c r="I23" s="4"/>
    </row>
    <row r="24" spans="1:9" ht="17.25">
      <c r="A24" s="1" t="s">
        <v>19</v>
      </c>
      <c r="B24" s="4"/>
      <c r="C24" s="4"/>
      <c r="D24" s="4"/>
      <c r="E24" s="16"/>
      <c r="F24" s="4"/>
      <c r="G24" s="4"/>
      <c r="H24" s="4"/>
      <c r="I24" s="4"/>
    </row>
    <row r="25" spans="1:9" ht="17.25">
      <c r="A25" s="1" t="s">
        <v>20</v>
      </c>
      <c r="B25" s="4"/>
      <c r="C25" s="4"/>
      <c r="D25" s="4"/>
      <c r="E25" s="16"/>
      <c r="F25" s="4"/>
      <c r="G25" s="4"/>
      <c r="H25" s="4"/>
      <c r="I25" s="4"/>
    </row>
    <row r="26" spans="1:9" ht="17.25">
      <c r="A26" s="3" t="s">
        <v>24</v>
      </c>
      <c r="B26" s="2">
        <f>SUM(B10:B25)</f>
        <v>0</v>
      </c>
      <c r="C26" s="2">
        <f t="shared" ref="C26:I26" si="0">SUM(C10:C25)</f>
        <v>0</v>
      </c>
      <c r="D26" s="2">
        <f t="shared" si="0"/>
        <v>0</v>
      </c>
      <c r="E26" s="15">
        <f t="shared" si="0"/>
        <v>0</v>
      </c>
      <c r="F26" s="2">
        <f t="shared" si="0"/>
        <v>0</v>
      </c>
      <c r="G26" s="2">
        <f t="shared" si="0"/>
        <v>0</v>
      </c>
      <c r="H26" s="2">
        <f t="shared" si="0"/>
        <v>0</v>
      </c>
      <c r="I26" s="2">
        <f t="shared" si="0"/>
        <v>0</v>
      </c>
    </row>
    <row r="27" spans="1:9" ht="17.25">
      <c r="A27" s="3" t="s">
        <v>29</v>
      </c>
      <c r="B27" s="2" t="e">
        <f>AVERAGE(B10:B25)</f>
        <v>#DIV/0!</v>
      </c>
      <c r="C27" s="2" t="e">
        <f t="shared" ref="C27:I27" si="1">AVERAGE(C10:C25)</f>
        <v>#DIV/0!</v>
      </c>
      <c r="D27" s="2" t="e">
        <f t="shared" si="1"/>
        <v>#DIV/0!</v>
      </c>
      <c r="E27" s="2" t="e">
        <f t="shared" si="1"/>
        <v>#DIV/0!</v>
      </c>
      <c r="F27" s="2" t="e">
        <f t="shared" si="1"/>
        <v>#DIV/0!</v>
      </c>
      <c r="G27" s="2" t="e">
        <f t="shared" si="1"/>
        <v>#DIV/0!</v>
      </c>
      <c r="H27" s="2" t="e">
        <f t="shared" si="1"/>
        <v>#DIV/0!</v>
      </c>
      <c r="I27" s="2" t="e">
        <f t="shared" si="1"/>
        <v>#DIV/0!</v>
      </c>
    </row>
  </sheetData>
  <mergeCells count="2">
    <mergeCell ref="B8:E8"/>
    <mergeCell ref="F8:I8"/>
  </mergeCells>
  <phoneticPr fontId="2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7:E19"/>
  <sheetViews>
    <sheetView workbookViewId="0">
      <selection activeCell="B10" sqref="B10"/>
    </sheetView>
  </sheetViews>
  <sheetFormatPr defaultRowHeight="15"/>
  <cols>
    <col min="1" max="1" width="25.42578125" style="7" customWidth="1"/>
    <col min="2" max="2" width="12.28515625" style="7" bestFit="1" customWidth="1"/>
    <col min="3" max="3" width="27" style="7" customWidth="1"/>
    <col min="4" max="5" width="8.85546875" style="7" bestFit="1" customWidth="1"/>
    <col min="6" max="16384" width="9.140625" style="7"/>
  </cols>
  <sheetData>
    <row r="7" spans="1:5" ht="25.15" customHeight="1"/>
    <row r="8" spans="1:5" ht="27.75">
      <c r="A8" s="17" t="s">
        <v>52</v>
      </c>
      <c r="B8" s="17"/>
      <c r="C8" s="18"/>
      <c r="D8" s="18"/>
      <c r="E8" s="18"/>
    </row>
    <row r="9" spans="1:5" ht="17.25">
      <c r="A9" s="9"/>
      <c r="B9" s="19"/>
      <c r="C9" s="9"/>
      <c r="D9" s="19" t="s">
        <v>56</v>
      </c>
      <c r="E9" s="19" t="s">
        <v>57</v>
      </c>
    </row>
    <row r="10" spans="1:5" ht="17.25">
      <c r="A10" s="8" t="s">
        <v>50</v>
      </c>
      <c r="B10" s="20">
        <v>1.76</v>
      </c>
      <c r="C10" s="21" t="s">
        <v>55</v>
      </c>
      <c r="D10" s="22">
        <v>0.88500000000000001</v>
      </c>
      <c r="E10" s="22">
        <v>0.85</v>
      </c>
    </row>
    <row r="11" spans="1:5" ht="17.25">
      <c r="A11" s="8" t="s">
        <v>53</v>
      </c>
      <c r="B11" s="10">
        <v>17</v>
      </c>
      <c r="C11" s="21" t="s">
        <v>58</v>
      </c>
      <c r="D11" s="10">
        <v>13050</v>
      </c>
      <c r="E11" s="10">
        <v>11500</v>
      </c>
    </row>
    <row r="12" spans="1:5" ht="17.25">
      <c r="A12" s="8" t="s">
        <v>51</v>
      </c>
      <c r="B12" s="20">
        <f>18.75/B11</f>
        <v>1.1029411764705883</v>
      </c>
      <c r="C12" s="21" t="s">
        <v>59</v>
      </c>
      <c r="D12" s="10">
        <f>D11*D10</f>
        <v>11549.25</v>
      </c>
      <c r="E12" s="10">
        <f>E11*E10</f>
        <v>9775</v>
      </c>
    </row>
    <row r="13" spans="1:5" ht="17.25">
      <c r="A13" s="8" t="s">
        <v>54</v>
      </c>
      <c r="B13" s="20">
        <f>B10+B12</f>
        <v>2.8629411764705885</v>
      </c>
      <c r="C13" s="21" t="s">
        <v>60</v>
      </c>
      <c r="D13" s="10">
        <f>ROUND(D12*0.12,0)</f>
        <v>1386</v>
      </c>
      <c r="E13" s="10">
        <f>ROUND(E12*0.12,0)</f>
        <v>1173</v>
      </c>
    </row>
    <row r="14" spans="1:5" ht="17.25">
      <c r="A14" s="8"/>
    </row>
    <row r="15" spans="1:5" ht="17.25">
      <c r="A15" s="21" t="s">
        <v>61</v>
      </c>
      <c r="B15" s="20">
        <v>3.75</v>
      </c>
    </row>
    <row r="16" spans="1:5" ht="17.25">
      <c r="A16" s="21" t="s">
        <v>62</v>
      </c>
      <c r="B16" s="11">
        <f>B15*E13</f>
        <v>4398.75</v>
      </c>
      <c r="E16" s="23"/>
    </row>
    <row r="17" spans="1:5" ht="17.25">
      <c r="A17" s="21" t="s">
        <v>63</v>
      </c>
      <c r="B17" s="11">
        <f>B13*E13</f>
        <v>3358.2300000000005</v>
      </c>
      <c r="E17" s="23"/>
    </row>
    <row r="18" spans="1:5" ht="17.25">
      <c r="A18" s="21" t="s">
        <v>65</v>
      </c>
      <c r="B18" s="11">
        <f>E13*0.5*C18</f>
        <v>439.875</v>
      </c>
      <c r="C18" s="20">
        <v>0.75</v>
      </c>
      <c r="E18" s="24"/>
    </row>
    <row r="19" spans="1:5" ht="17.25">
      <c r="A19" s="21" t="s">
        <v>64</v>
      </c>
      <c r="B19" s="11">
        <f>B16-B17-B18</f>
        <v>600.64499999999953</v>
      </c>
    </row>
  </sheetData>
  <phoneticPr fontId="2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Revenue</vt:lpstr>
      <vt:lpstr>Analysis</vt:lpstr>
      <vt:lpstr>Forecast</vt:lpstr>
      <vt:lpstr>New Product</vt:lpstr>
    </vt:vector>
  </TitlesOfParts>
  <Company>Ingenus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Fulton</dc:creator>
  <cp:lastModifiedBy>Jennifer Fulton</cp:lastModifiedBy>
  <dcterms:created xsi:type="dcterms:W3CDTF">2003-05-14T20:03:37Z</dcterms:created>
  <dcterms:modified xsi:type="dcterms:W3CDTF">2007-01-31T02:56:04Z</dcterms:modified>
</cp:coreProperties>
</file>